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52_Prüfsekretariat\005_Notenrechner\Notenrechner neue BMV_Lehrbeginn 2015_BM1 und BM2\"/>
    </mc:Choice>
  </mc:AlternateContent>
  <bookViews>
    <workbookView showSheetTabs="0" xWindow="9705" yWindow="-15" windowWidth="9510" windowHeight="12015"/>
  </bookViews>
  <sheets>
    <sheet name="M-Profil" sheetId="3" r:id="rId1"/>
  </sheets>
  <definedNames>
    <definedName name="_xlnm.Print_Area" localSheetId="0">'M-Profil'!$A$1:$T$38</definedName>
    <definedName name="Notenwerte">'M-Profil'!$A$41:$A$51</definedName>
  </definedNames>
  <calcPr calcId="171027" concurrentCalc="0"/>
</workbook>
</file>

<file path=xl/calcChain.xml><?xml version="1.0" encoding="utf-8"?>
<calcChain xmlns="http://schemas.openxmlformats.org/spreadsheetml/2006/main">
  <c r="P9" i="3" l="1"/>
  <c r="N27" i="3"/>
  <c r="R27" i="3"/>
  <c r="V27" i="3"/>
  <c r="W27" i="3"/>
  <c r="P21" i="3"/>
  <c r="N17" i="3"/>
  <c r="R21" i="3"/>
  <c r="N7" i="3"/>
  <c r="P7" i="3"/>
  <c r="R7" i="3"/>
  <c r="V7" i="3"/>
  <c r="N9" i="3"/>
  <c r="R9" i="3"/>
  <c r="V9" i="3"/>
  <c r="N11" i="3"/>
  <c r="P11" i="3"/>
  <c r="R11" i="3"/>
  <c r="V11" i="3"/>
  <c r="N13" i="3"/>
  <c r="P13" i="3"/>
  <c r="R13" i="3"/>
  <c r="V13" i="3"/>
  <c r="N15" i="3"/>
  <c r="P15" i="3"/>
  <c r="R15" i="3"/>
  <c r="V15" i="3"/>
  <c r="V21" i="3"/>
  <c r="N23" i="3"/>
  <c r="R23" i="3"/>
  <c r="V23" i="3"/>
  <c r="N25" i="3"/>
  <c r="P25" i="3"/>
  <c r="R25" i="3"/>
  <c r="V25" i="3"/>
  <c r="U33" i="3"/>
  <c r="W7" i="3"/>
  <c r="W9" i="3"/>
  <c r="W11" i="3"/>
  <c r="W13" i="3"/>
  <c r="W15" i="3"/>
  <c r="W21" i="3"/>
  <c r="W23" i="3"/>
  <c r="W25" i="3"/>
  <c r="U35" i="3"/>
  <c r="R31" i="3"/>
  <c r="L21" i="3"/>
  <c r="L13" i="3"/>
  <c r="L11" i="3"/>
  <c r="L7" i="3"/>
  <c r="L9" i="3"/>
  <c r="J35" i="3"/>
  <c r="V31" i="3"/>
  <c r="V33" i="3"/>
  <c r="V35" i="3"/>
  <c r="N37" i="3"/>
  <c r="K31" i="3"/>
  <c r="K7" i="3"/>
  <c r="K9" i="3"/>
  <c r="K11" i="3"/>
  <c r="K13" i="3"/>
  <c r="K14" i="3"/>
  <c r="K15" i="3"/>
  <c r="K21" i="3"/>
  <c r="J33" i="3"/>
  <c r="K33" i="3"/>
  <c r="K35" i="3"/>
  <c r="R33" i="3"/>
  <c r="R35" i="3"/>
</calcChain>
</file>

<file path=xl/sharedStrings.xml><?xml version="1.0" encoding="utf-8"?>
<sst xmlns="http://schemas.openxmlformats.org/spreadsheetml/2006/main" count="47" uniqueCount="35">
  <si>
    <t>Deutsch</t>
  </si>
  <si>
    <t>Französisch</t>
  </si>
  <si>
    <t>Englisch</t>
  </si>
  <si>
    <t>Mathematik</t>
  </si>
  <si>
    <t>Prüfung</t>
  </si>
  <si>
    <t>mündl.</t>
  </si>
  <si>
    <t>schriftl.</t>
  </si>
  <si>
    <t>Erf.</t>
  </si>
  <si>
    <t>Prf.</t>
  </si>
  <si>
    <t>Projektarbeiten IDPA</t>
  </si>
  <si>
    <t>Fachnote</t>
  </si>
  <si>
    <t>Gew.</t>
  </si>
  <si>
    <t>Wertung</t>
  </si>
  <si>
    <t>Fehl-
note</t>
  </si>
  <si>
    <t>Ungen.
Note</t>
  </si>
  <si>
    <t xml:space="preserve">Durchschnitt: </t>
  </si>
  <si>
    <t xml:space="preserve">Fehlnoten: </t>
  </si>
  <si>
    <t>Positionen</t>
  </si>
  <si>
    <t>Geschichte und Politik</t>
  </si>
  <si>
    <t>FRW</t>
  </si>
  <si>
    <t>W&amp;R</t>
  </si>
  <si>
    <t>Projektarbeiten IDAF</t>
  </si>
  <si>
    <t>1/9</t>
  </si>
  <si>
    <t>1. Sem</t>
  </si>
  <si>
    <t>2. Sem</t>
  </si>
  <si>
    <t>Bestehensnorm</t>
  </si>
  <si>
    <t>min. 4.0</t>
  </si>
  <si>
    <t>max. 2.0</t>
  </si>
  <si>
    <t>max. 2</t>
  </si>
  <si>
    <t>Notenrechner BM2 Dienstleistungen, Vollzeit</t>
  </si>
  <si>
    <t>Erreichte Werte</t>
  </si>
  <si>
    <t>Stand: 03.04.2017 / Ohne Gewähr</t>
  </si>
  <si>
    <t>Wirtschaft und Recht (Ergänzungsfach)</t>
  </si>
  <si>
    <t xml:space="preserve">Anz. Ungenügende: </t>
  </si>
  <si>
    <t>Berechnungsgrundlagen 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</si>
</sst>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%"/>
    <numFmt numFmtId="165" formatCode="0.0;\-0.0;&quot;&quot;"/>
    <numFmt numFmtId="166" formatCode="0;\-0;&quot;&quot;"/>
    <numFmt numFmtId="167" formatCode="_ * #,##0.0_ ;_ * \-#,##0.0_ ;_ * &quot;-&quot;??_ ;_ @_ 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rgb="FFB30931"/>
      <name val="Arial"/>
      <family val="2"/>
    </font>
    <font>
      <sz val="12"/>
      <color rgb="FFB30931"/>
      <name val="Arial"/>
      <family val="2"/>
    </font>
    <font>
      <b/>
      <sz val="12"/>
      <color rgb="FFB30931"/>
      <name val="Arial"/>
      <family val="2"/>
    </font>
    <font>
      <b/>
      <u/>
      <sz val="10"/>
      <color rgb="FFB30931"/>
      <name val="Arial"/>
      <family val="2"/>
    </font>
    <font>
      <b/>
      <sz val="10"/>
      <color rgb="FFB3093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30931"/>
        <bgColor indexed="64"/>
      </patternFill>
    </fill>
    <fill>
      <patternFill patternType="solid">
        <fgColor rgb="FFDADAD9"/>
        <bgColor indexed="64"/>
      </patternFill>
    </fill>
  </fills>
  <borders count="6">
    <border>
      <left/>
      <right/>
      <top/>
      <bottom/>
      <diagonal/>
    </border>
    <border>
      <left style="thick">
        <color rgb="FFDADAD9"/>
      </left>
      <right style="thick">
        <color rgb="FFDADAD9"/>
      </right>
      <top style="thick">
        <color rgb="FFDADAD9"/>
      </top>
      <bottom style="thick">
        <color rgb="FFDADAD9"/>
      </bottom>
      <diagonal/>
    </border>
    <border>
      <left style="thick">
        <color rgb="FFDADAD9"/>
      </left>
      <right/>
      <top style="thick">
        <color rgb="FFDADAD9"/>
      </top>
      <bottom style="thick">
        <color rgb="FFDADAD9"/>
      </bottom>
      <diagonal/>
    </border>
    <border>
      <left/>
      <right/>
      <top style="thick">
        <color rgb="FFDADAD9"/>
      </top>
      <bottom style="thick">
        <color rgb="FFDADAD9"/>
      </bottom>
      <diagonal/>
    </border>
    <border>
      <left/>
      <right style="thick">
        <color rgb="FFDADAD9"/>
      </right>
      <top style="thick">
        <color rgb="FFDADAD9"/>
      </top>
      <bottom style="thick">
        <color rgb="FFDADAD9"/>
      </bottom>
      <diagonal/>
    </border>
    <border>
      <left style="thick">
        <color rgb="FFB30931"/>
      </left>
      <right style="thick">
        <color rgb="FFB30931"/>
      </right>
      <top style="thick">
        <color rgb="FFB30931"/>
      </top>
      <bottom style="thick">
        <color rgb="FFB30931"/>
      </bottom>
      <diagonal/>
    </border>
  </borders>
  <cellStyleXfs count="12">
    <xf numFmtId="0" fontId="0" fillId="0" borderId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9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textRotation="90"/>
    </xf>
    <xf numFmtId="0" fontId="1" fillId="3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165" fontId="1" fillId="3" borderId="0" xfId="0" applyNumberFormat="1" applyFont="1" applyFill="1" applyBorder="1" applyAlignment="1" applyProtection="1">
      <alignment horizontal="center" vertical="center"/>
    </xf>
    <xf numFmtId="164" fontId="11" fillId="3" borderId="0" xfId="9" quotePrefix="1" applyNumberFormat="1" applyFont="1" applyFill="1" applyBorder="1" applyAlignment="1" applyProtection="1">
      <alignment horizontal="center" vertical="center"/>
    </xf>
    <xf numFmtId="164" fontId="11" fillId="3" borderId="0" xfId="9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66" fontId="1" fillId="3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vertical="center"/>
    </xf>
    <xf numFmtId="164" fontId="11" fillId="3" borderId="0" xfId="0" applyNumberFormat="1" applyFont="1" applyFill="1" applyBorder="1" applyAlignment="1" applyProtection="1">
      <alignment horizontal="center" vertical="center"/>
    </xf>
    <xf numFmtId="166" fontId="11" fillId="3" borderId="0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/>
    </xf>
    <xf numFmtId="167" fontId="11" fillId="0" borderId="0" xfId="10" applyNumberFormat="1" applyFont="1" applyBorder="1" applyAlignment="1" applyProtection="1">
      <alignment vertical="center"/>
    </xf>
    <xf numFmtId="164" fontId="11" fillId="3" borderId="0" xfId="9" applyNumberFormat="1" applyFont="1" applyFill="1" applyBorder="1" applyAlignment="1" applyProtection="1">
      <alignment horizontal="center" vertical="center"/>
    </xf>
    <xf numFmtId="166" fontId="1" fillId="3" borderId="0" xfId="0" applyNumberFormat="1" applyFont="1" applyFill="1" applyBorder="1" applyAlignment="1" applyProtection="1">
      <alignment horizontal="center" vertical="center"/>
    </xf>
    <xf numFmtId="165" fontId="1" fillId="3" borderId="0" xfId="0" applyNumberFormat="1" applyFont="1" applyFill="1" applyBorder="1" applyAlignment="1" applyProtection="1">
      <alignment horizontal="center" vertical="center"/>
    </xf>
    <xf numFmtId="164" fontId="11" fillId="3" borderId="0" xfId="9" quotePrefix="1" applyNumberFormat="1" applyFont="1" applyFill="1" applyBorder="1" applyAlignment="1" applyProtection="1">
      <alignment horizontal="center" vertical="center"/>
    </xf>
    <xf numFmtId="164" fontId="11" fillId="3" borderId="0" xfId="9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/>
    <xf numFmtId="166" fontId="1" fillId="3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2" fillId="5" borderId="0" xfId="0" applyFont="1" applyFill="1" applyBorder="1" applyAlignment="1" applyProtection="1">
      <alignment horizontal="center" vertical="center"/>
    </xf>
    <xf numFmtId="0" fontId="15" fillId="5" borderId="0" xfId="0" applyFont="1" applyFill="1" applyBorder="1" applyAlignment="1" applyProtection="1">
      <alignment horizontal="center" vertical="center" textRotation="9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Border="1" applyAlignment="1" applyProtection="1">
      <alignment vertical="center"/>
    </xf>
    <xf numFmtId="0" fontId="8" fillId="6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10" fillId="6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4" fillId="0" borderId="0" xfId="0" quotePrefix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 textRotation="90"/>
    </xf>
    <xf numFmtId="0" fontId="19" fillId="6" borderId="5" xfId="0" applyFont="1" applyFill="1" applyBorder="1" applyAlignment="1" applyProtection="1">
      <alignment horizontal="center" vertical="center"/>
    </xf>
    <xf numFmtId="0" fontId="21" fillId="0" borderId="0" xfId="11" applyFont="1" applyFill="1" applyBorder="1" applyAlignment="1" applyProtection="1">
      <alignment horizontal="left" vertical="center"/>
    </xf>
    <xf numFmtId="164" fontId="11" fillId="3" borderId="0" xfId="0" applyNumberFormat="1" applyFont="1" applyFill="1" applyBorder="1" applyAlignment="1" applyProtection="1">
      <alignment horizontal="center" vertical="center"/>
    </xf>
    <xf numFmtId="166" fontId="1" fillId="3" borderId="0" xfId="0" applyNumberFormat="1" applyFont="1" applyFill="1" applyBorder="1" applyAlignment="1" applyProtection="1">
      <alignment horizontal="center" vertical="center"/>
    </xf>
    <xf numFmtId="165" fontId="1" fillId="3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164" fontId="11" fillId="3" borderId="0" xfId="9" quotePrefix="1" applyNumberFormat="1" applyFont="1" applyFill="1" applyBorder="1" applyAlignment="1" applyProtection="1">
      <alignment horizontal="center" vertical="center"/>
    </xf>
    <xf numFmtId="164" fontId="11" fillId="3" borderId="0" xfId="9" applyNumberFormat="1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0" fontId="22" fillId="5" borderId="0" xfId="0" applyFont="1" applyFill="1" applyBorder="1" applyAlignment="1" applyProtection="1">
      <alignment horizontal="center" vertical="center"/>
    </xf>
  </cellXfs>
  <cellStyles count="12">
    <cellStyle name="Dezimal 2" xfId="2"/>
    <cellStyle name="Komma" xfId="10" builtinId="3"/>
    <cellStyle name="Komma 2" xfId="3"/>
    <cellStyle name="Link" xfId="11" builtinId="8"/>
    <cellStyle name="Prozent" xfId="9" builtinId="5"/>
    <cellStyle name="Standard" xfId="0" builtinId="0"/>
    <cellStyle name="Standard 2" xfId="4"/>
    <cellStyle name="Standard 3" xfId="5"/>
    <cellStyle name="Standard 4" xfId="6"/>
    <cellStyle name="Standard 4 2" xfId="7"/>
    <cellStyle name="Standard 4 3" xfId="1"/>
    <cellStyle name="Standard 5" xfId="8"/>
  </cellStyles>
  <dxfs count="16"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B30931"/>
      <color rgb="FFDADAD9"/>
      <color rgb="FF1881A8"/>
      <color rgb="FFD7D7D7"/>
      <color rgb="FFFCD5B4"/>
      <color rgb="FFBEBEBE"/>
      <color rgb="FF92D050"/>
      <color rgb="FFCDCDCD"/>
      <color rgb="FF00FF00"/>
      <color rgb="FFDAE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426376</xdr:colOff>
      <xdr:row>0</xdr:row>
      <xdr:rowOff>0</xdr:rowOff>
    </xdr:from>
    <xdr:to>
      <xdr:col>20</xdr:col>
      <xdr:colOff>0</xdr:colOff>
      <xdr:row>1</xdr:row>
      <xdr:rowOff>791925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A18DA049-C425-4284-86B6-9F4D686D8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8176" y="0"/>
          <a:ext cx="1811999" cy="108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skvw.ch/fileadmin/pdf/pk/Notengewichtung_Pruefungssystematik_BM2H_BMV_ab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5" tint="-0.499984740745262"/>
  </sheetPr>
  <dimension ref="A1:X53"/>
  <sheetViews>
    <sheetView showGridLines="0" tabSelected="1" zoomScaleNormal="100" zoomScalePageLayoutView="70" workbookViewId="0">
      <selection activeCell="A36" sqref="A36"/>
    </sheetView>
  </sheetViews>
  <sheetFormatPr baseColWidth="10" defaultColWidth="20" defaultRowHeight="14.25" x14ac:dyDescent="0.25"/>
  <cols>
    <col min="1" max="1" width="54.140625" style="24" customWidth="1"/>
    <col min="2" max="2" width="1.85546875" style="3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3" customWidth="1"/>
    <col min="7" max="7" width="9.7109375" style="2" customWidth="1"/>
    <col min="8" max="8" width="1.7109375" style="2" customWidth="1"/>
    <col min="9" max="9" width="9.7109375" style="3" customWidth="1"/>
    <col min="10" max="10" width="6.28515625" style="1" hidden="1" customWidth="1"/>
    <col min="11" max="11" width="9.140625" style="1" hidden="1" customWidth="1"/>
    <col min="12" max="12" width="6.85546875" style="1" hidden="1" customWidth="1"/>
    <col min="13" max="13" width="1.7109375" style="2" customWidth="1"/>
    <col min="14" max="14" width="8.7109375" style="2" customWidth="1"/>
    <col min="15" max="15" width="1.7109375" style="2" customWidth="1"/>
    <col min="16" max="16" width="8.7109375" style="3" customWidth="1"/>
    <col min="17" max="17" width="1.7109375" style="3" customWidth="1"/>
    <col min="18" max="18" width="8.7109375" style="2" customWidth="1"/>
    <col min="19" max="19" width="0.85546875" style="2" customWidth="1"/>
    <col min="20" max="20" width="3.140625" style="3" customWidth="1"/>
    <col min="21" max="21" width="6.28515625" style="28" hidden="1" customWidth="1"/>
    <col min="22" max="22" width="7.42578125" style="1" hidden="1" customWidth="1"/>
    <col min="23" max="23" width="6.85546875" style="1" hidden="1" customWidth="1"/>
    <col min="24" max="16384" width="20" style="2"/>
  </cols>
  <sheetData>
    <row r="1" spans="1:24" ht="23.25" x14ac:dyDescent="0.25">
      <c r="A1" s="48" t="s">
        <v>29</v>
      </c>
      <c r="B1" s="47"/>
      <c r="C1" s="47"/>
      <c r="D1" s="47"/>
      <c r="E1" s="47"/>
      <c r="F1" s="47"/>
      <c r="G1" s="47"/>
      <c r="H1" s="47"/>
      <c r="I1" s="47"/>
      <c r="J1" s="17"/>
      <c r="K1" s="17"/>
      <c r="M1" s="3"/>
      <c r="N1" s="73"/>
      <c r="O1" s="73"/>
      <c r="P1" s="73"/>
      <c r="Q1" s="73"/>
      <c r="R1" s="73"/>
      <c r="S1" s="73"/>
      <c r="T1" s="73"/>
      <c r="U1" s="32"/>
      <c r="V1" s="17"/>
    </row>
    <row r="2" spans="1:24" ht="67.5" customHeight="1" x14ac:dyDescent="0.25">
      <c r="M2" s="3"/>
      <c r="N2" s="3"/>
      <c r="O2" s="3"/>
      <c r="R2" s="3"/>
      <c r="S2" s="3"/>
    </row>
    <row r="3" spans="1:24" ht="6" customHeight="1" x14ac:dyDescent="0.25">
      <c r="M3" s="3"/>
      <c r="N3" s="3"/>
      <c r="O3" s="3"/>
      <c r="R3" s="3"/>
      <c r="S3" s="3"/>
      <c r="U3" s="30"/>
      <c r="V3" s="4"/>
      <c r="W3" s="4"/>
      <c r="X3" s="3"/>
    </row>
    <row r="4" spans="1:24" s="31" customFormat="1" ht="24.75" customHeight="1" x14ac:dyDescent="0.25">
      <c r="B4" s="25"/>
      <c r="C4" s="49" t="s">
        <v>23</v>
      </c>
      <c r="D4" s="26"/>
      <c r="E4" s="49" t="s">
        <v>24</v>
      </c>
      <c r="F4" s="27"/>
      <c r="G4" s="80" t="s">
        <v>4</v>
      </c>
      <c r="H4" s="80"/>
      <c r="I4" s="80"/>
      <c r="J4" s="79" t="s">
        <v>12</v>
      </c>
      <c r="K4" s="79"/>
      <c r="L4" s="79"/>
      <c r="M4" s="25"/>
      <c r="N4" s="76" t="s">
        <v>17</v>
      </c>
      <c r="O4" s="76"/>
      <c r="P4" s="76"/>
      <c r="Q4" s="27"/>
      <c r="R4" s="49" t="s">
        <v>10</v>
      </c>
      <c r="S4" s="3"/>
      <c r="T4" s="50" t="s">
        <v>11</v>
      </c>
      <c r="U4" s="75" t="s">
        <v>12</v>
      </c>
      <c r="V4" s="75"/>
      <c r="W4" s="75"/>
      <c r="X4" s="27"/>
    </row>
    <row r="5" spans="1:24" s="24" customFormat="1" ht="16.5" customHeight="1" x14ac:dyDescent="0.25">
      <c r="A5" s="27"/>
      <c r="B5" s="27"/>
      <c r="C5" s="28"/>
      <c r="E5" s="28"/>
      <c r="F5" s="29"/>
      <c r="G5" s="28" t="s">
        <v>5</v>
      </c>
      <c r="I5" s="30" t="s">
        <v>6</v>
      </c>
      <c r="J5" s="5" t="s">
        <v>11</v>
      </c>
      <c r="K5" s="6" t="s">
        <v>13</v>
      </c>
      <c r="L5" s="6" t="s">
        <v>14</v>
      </c>
      <c r="M5" s="29"/>
      <c r="N5" s="30" t="s">
        <v>7</v>
      </c>
      <c r="O5" s="29"/>
      <c r="P5" s="30" t="s">
        <v>8</v>
      </c>
      <c r="Q5" s="29"/>
      <c r="R5" s="30"/>
      <c r="S5" s="3"/>
      <c r="T5" s="29"/>
      <c r="U5" s="30"/>
      <c r="V5" s="57" t="s">
        <v>13</v>
      </c>
      <c r="W5" s="57" t="s">
        <v>14</v>
      </c>
      <c r="X5" s="29"/>
    </row>
    <row r="6" spans="1:24" ht="4.9000000000000004" customHeight="1" thickBot="1" x14ac:dyDescent="0.3">
      <c r="A6" s="36"/>
      <c r="B6" s="7"/>
      <c r="C6" s="8"/>
      <c r="D6" s="9"/>
      <c r="E6" s="8"/>
      <c r="F6" s="10"/>
      <c r="G6" s="8"/>
      <c r="H6" s="8"/>
      <c r="I6" s="23"/>
      <c r="J6" s="11"/>
      <c r="K6" s="11"/>
      <c r="L6" s="11"/>
      <c r="M6" s="3"/>
      <c r="N6" s="23"/>
      <c r="O6" s="23"/>
      <c r="P6" s="23"/>
      <c r="Q6" s="10"/>
      <c r="R6" s="23"/>
      <c r="S6" s="3"/>
      <c r="T6" s="10"/>
      <c r="U6" s="5"/>
      <c r="V6" s="11"/>
      <c r="W6" s="11"/>
    </row>
    <row r="7" spans="1:24" ht="16.5" thickTop="1" thickBot="1" x14ac:dyDescent="0.3">
      <c r="A7" s="53" t="s">
        <v>0</v>
      </c>
      <c r="B7" s="7"/>
      <c r="C7" s="51"/>
      <c r="D7" s="9"/>
      <c r="E7" s="51"/>
      <c r="F7" s="10"/>
      <c r="G7" s="51"/>
      <c r="H7" s="8"/>
      <c r="I7" s="51"/>
      <c r="J7" s="15">
        <v>0.125</v>
      </c>
      <c r="K7" s="14" t="str">
        <f>IF(ISNUMBER(#REF!),IF(#REF!-4&lt;0,#REF!-4,0),"")</f>
        <v/>
      </c>
      <c r="L7" s="18" t="e">
        <f>IF(#REF!&lt;4,1,0)</f>
        <v>#REF!</v>
      </c>
      <c r="M7" s="3"/>
      <c r="N7" s="55" t="str">
        <f>IF(COUNT(C7:F7)&gt;0,ROUND(2*AVERAGE(C7:F7),0)/2,"--")</f>
        <v>--</v>
      </c>
      <c r="O7" s="23"/>
      <c r="P7" s="55" t="str">
        <f>IF(COUNT($G7:$I7)=2,ROUND(2*AVERAGE($G7:$I7),0)/2,"--")</f>
        <v>--</v>
      </c>
      <c r="Q7" s="10"/>
      <c r="R7" s="63" t="str">
        <f>IF(COUNT(N7:P7)=2,ROUND(2*AVERAGE(N7:P7),0)/2,"--")</f>
        <v>--</v>
      </c>
      <c r="S7" s="3"/>
      <c r="T7" s="58" t="s">
        <v>22</v>
      </c>
      <c r="U7" s="15"/>
      <c r="V7" s="14" t="str">
        <f>IF(ISNUMBER(R7),IF(R7-4&lt;0,R7-4,0),"")</f>
        <v/>
      </c>
      <c r="W7" s="18">
        <f>IF(R7&lt;4,1,0)</f>
        <v>0</v>
      </c>
    </row>
    <row r="8" spans="1:24" ht="4.9000000000000004" customHeight="1" thickTop="1" thickBot="1" x14ac:dyDescent="0.3">
      <c r="A8" s="36"/>
      <c r="B8" s="7"/>
      <c r="C8" s="8"/>
      <c r="D8" s="9"/>
      <c r="E8" s="8"/>
      <c r="F8" s="10"/>
      <c r="G8" s="8"/>
      <c r="H8" s="8"/>
      <c r="I8" s="23"/>
      <c r="J8" s="16"/>
      <c r="K8" s="14"/>
      <c r="L8" s="18"/>
      <c r="M8" s="3"/>
      <c r="N8" s="23"/>
      <c r="O8" s="23"/>
      <c r="P8" s="23"/>
      <c r="Q8" s="10"/>
      <c r="R8" s="23"/>
      <c r="S8" s="3"/>
      <c r="T8" s="10"/>
      <c r="U8" s="16"/>
      <c r="V8" s="14"/>
      <c r="W8" s="18"/>
    </row>
    <row r="9" spans="1:24" ht="16.5" thickTop="1" thickBot="1" x14ac:dyDescent="0.3">
      <c r="A9" s="53" t="s">
        <v>1</v>
      </c>
      <c r="B9" s="7"/>
      <c r="C9" s="51"/>
      <c r="D9" s="9"/>
      <c r="E9" s="51"/>
      <c r="F9" s="10"/>
      <c r="G9" s="51"/>
      <c r="H9" s="23"/>
      <c r="I9" s="23"/>
      <c r="J9" s="15">
        <v>0.125</v>
      </c>
      <c r="K9" s="14" t="str">
        <f>IF(ISNUMBER(#REF!),IF(#REF!-4&lt;0,#REF!-4,0),"")</f>
        <v/>
      </c>
      <c r="L9" s="18" t="e">
        <f>IF(#REF!&lt;4,1,0)</f>
        <v>#REF!</v>
      </c>
      <c r="M9" s="3"/>
      <c r="N9" s="55" t="str">
        <f>IF(COUNT(C9:F9)&gt;0,ROUND(2*AVERAGE(C9:F9),0)/2,"--")</f>
        <v>--</v>
      </c>
      <c r="O9" s="23"/>
      <c r="P9" s="55" t="str">
        <f>IF(ISBLANK(G9),"--",G9)</f>
        <v>--</v>
      </c>
      <c r="Q9" s="10"/>
      <c r="R9" s="63" t="str">
        <f>IF(COUNT(N9:P9)=2,ROUND(2*AVERAGE(N9:P9),0)/2,"--")</f>
        <v>--</v>
      </c>
      <c r="S9" s="3"/>
      <c r="T9" s="58" t="s">
        <v>22</v>
      </c>
      <c r="U9" s="15"/>
      <c r="V9" s="14" t="str">
        <f>IF(ISNUMBER(R9),IF(R9-4&lt;0,R9-4,0),"")</f>
        <v/>
      </c>
      <c r="W9" s="18">
        <f>IF(R9&lt;4,1,0)</f>
        <v>0</v>
      </c>
    </row>
    <row r="10" spans="1:24" ht="4.9000000000000004" customHeight="1" thickTop="1" thickBot="1" x14ac:dyDescent="0.3">
      <c r="A10" s="36"/>
      <c r="B10" s="7"/>
      <c r="C10" s="8"/>
      <c r="D10" s="9"/>
      <c r="E10" s="8"/>
      <c r="F10" s="10"/>
      <c r="G10" s="8"/>
      <c r="H10" s="8"/>
      <c r="I10" s="23"/>
      <c r="J10" s="16"/>
      <c r="K10" s="14"/>
      <c r="L10" s="18"/>
      <c r="M10" s="3"/>
      <c r="N10" s="23"/>
      <c r="O10" s="23"/>
      <c r="P10" s="23"/>
      <c r="Q10" s="10"/>
      <c r="R10" s="23"/>
      <c r="S10" s="3"/>
      <c r="T10" s="10"/>
      <c r="U10" s="16"/>
      <c r="V10" s="14"/>
      <c r="W10" s="18"/>
    </row>
    <row r="11" spans="1:24" ht="16.5" thickTop="1" thickBot="1" x14ac:dyDescent="0.3">
      <c r="A11" s="53" t="s">
        <v>2</v>
      </c>
      <c r="B11" s="7"/>
      <c r="C11" s="51"/>
      <c r="D11" s="9"/>
      <c r="E11" s="51"/>
      <c r="F11" s="10"/>
      <c r="G11" s="51"/>
      <c r="H11" s="8"/>
      <c r="I11" s="51"/>
      <c r="J11" s="15">
        <v>0.125</v>
      </c>
      <c r="K11" s="14" t="str">
        <f>IF(ISNUMBER(#REF!),IF(#REF!-4&lt;0,#REF!-4,0),"")</f>
        <v/>
      </c>
      <c r="L11" s="18" t="e">
        <f>IF(#REF!&lt;4,1,0)</f>
        <v>#REF!</v>
      </c>
      <c r="M11" s="3"/>
      <c r="N11" s="55" t="str">
        <f>IF(COUNT(C11:F11)&gt;0,ROUND(2*AVERAGE(C11:F11),0)/2,"--")</f>
        <v>--</v>
      </c>
      <c r="O11" s="23"/>
      <c r="P11" s="55" t="str">
        <f>IF(COUNT($G11:$I11)=2,ROUND(2*AVERAGE($G11:$I11),0)/2,"--")</f>
        <v>--</v>
      </c>
      <c r="Q11" s="10"/>
      <c r="R11" s="63" t="str">
        <f>IF(COUNT(N11:P11)=2,ROUND(2*AVERAGE(N11:P11),0)/2,"--")</f>
        <v>--</v>
      </c>
      <c r="S11" s="3"/>
      <c r="T11" s="58" t="s">
        <v>22</v>
      </c>
      <c r="U11" s="15"/>
      <c r="V11" s="14" t="str">
        <f>IF(ISNUMBER(R11),IF(R11-4&lt;0,R11-4,0),"")</f>
        <v/>
      </c>
      <c r="W11" s="18">
        <f>IF(R11&lt;4,1,0)</f>
        <v>0</v>
      </c>
    </row>
    <row r="12" spans="1:24" ht="4.9000000000000004" customHeight="1" thickTop="1" thickBot="1" x14ac:dyDescent="0.3">
      <c r="A12" s="36"/>
      <c r="B12" s="7"/>
      <c r="C12" s="8"/>
      <c r="D12" s="9"/>
      <c r="E12" s="8"/>
      <c r="F12" s="10"/>
      <c r="G12" s="8"/>
      <c r="H12" s="8"/>
      <c r="I12" s="23"/>
      <c r="J12" s="16"/>
      <c r="K12" s="14"/>
      <c r="L12" s="18"/>
      <c r="M12" s="3"/>
      <c r="N12" s="23"/>
      <c r="O12" s="23"/>
      <c r="P12" s="23"/>
      <c r="Q12" s="10"/>
      <c r="R12" s="23"/>
      <c r="S12" s="3"/>
      <c r="T12" s="10"/>
      <c r="U12" s="16"/>
      <c r="V12" s="14"/>
      <c r="W12" s="18"/>
    </row>
    <row r="13" spans="1:24" s="3" customFormat="1" ht="16.5" thickTop="1" thickBot="1" x14ac:dyDescent="0.3">
      <c r="A13" s="53" t="s">
        <v>19</v>
      </c>
      <c r="B13" s="7"/>
      <c r="C13" s="51"/>
      <c r="D13" s="7"/>
      <c r="E13" s="51"/>
      <c r="F13" s="10"/>
      <c r="G13" s="69"/>
      <c r="H13" s="70"/>
      <c r="I13" s="71"/>
      <c r="J13" s="77">
        <v>0.25</v>
      </c>
      <c r="K13" s="67" t="str">
        <f>IF(ISNUMBER(#REF!),IF(#REF!-4&lt;0,(#REF!-4)*2,0),"")</f>
        <v/>
      </c>
      <c r="L13" s="66" t="e">
        <f>IF(#REF!&lt;4,1,0)</f>
        <v>#REF!</v>
      </c>
      <c r="N13" s="55" t="str">
        <f>IF(COUNT(C13:F13)&gt;0,ROUND(2*AVERAGE(C13:F13),0)/2,"--")</f>
        <v>--</v>
      </c>
      <c r="O13" s="23"/>
      <c r="P13" s="55" t="str">
        <f>IF(ISNUMBER(G13),G13,"--")</f>
        <v>--</v>
      </c>
      <c r="Q13" s="10"/>
      <c r="R13" s="63" t="str">
        <f>IF(COUNT(N13,P13)=2,ROUND(2*AVERAGE(N13,P13),0)/2,"--")</f>
        <v>--</v>
      </c>
      <c r="T13" s="58" t="s">
        <v>22</v>
      </c>
      <c r="U13" s="15"/>
      <c r="V13" s="14" t="str">
        <f>IF(ISNUMBER(R13),IF(R13-4&lt;0,R13-4,0),"")</f>
        <v/>
      </c>
      <c r="W13" s="18">
        <f>IF(R13&lt;4,1,0)</f>
        <v>0</v>
      </c>
    </row>
    <row r="14" spans="1:24" ht="4.9000000000000004" customHeight="1" thickTop="1" thickBot="1" x14ac:dyDescent="0.3">
      <c r="A14" s="36"/>
      <c r="B14" s="7"/>
      <c r="C14" s="8"/>
      <c r="D14" s="9"/>
      <c r="E14" s="8"/>
      <c r="F14" s="10"/>
      <c r="G14" s="8"/>
      <c r="H14" s="8"/>
      <c r="I14" s="23"/>
      <c r="J14" s="78"/>
      <c r="K14" s="67" t="str">
        <f>IF(ISNUMBER(#REF!),IF(#REF!-4&lt;0,#REF!-4,0),"")</f>
        <v/>
      </c>
      <c r="L14" s="66"/>
      <c r="M14" s="3"/>
      <c r="N14" s="23"/>
      <c r="O14" s="23"/>
      <c r="P14" s="23"/>
      <c r="Q14" s="10"/>
      <c r="R14" s="23"/>
      <c r="S14" s="3"/>
      <c r="T14" s="58"/>
      <c r="U14" s="16"/>
      <c r="V14" s="14"/>
      <c r="W14" s="18"/>
    </row>
    <row r="15" spans="1:24" s="3" customFormat="1" ht="16.5" thickTop="1" thickBot="1" x14ac:dyDescent="0.3">
      <c r="A15" s="53" t="s">
        <v>20</v>
      </c>
      <c r="B15" s="7"/>
      <c r="C15" s="51"/>
      <c r="D15" s="7"/>
      <c r="E15" s="51"/>
      <c r="F15" s="10"/>
      <c r="G15" s="69"/>
      <c r="H15" s="70"/>
      <c r="I15" s="71"/>
      <c r="J15" s="78"/>
      <c r="K15" s="67" t="str">
        <f>IF(ISNUMBER(#REF!),IF(#REF!-4&lt;0,#REF!-4,0),"")</f>
        <v/>
      </c>
      <c r="L15" s="66"/>
      <c r="N15" s="55" t="str">
        <f>IF(COUNT(C15:F15)&gt;0,ROUND(2*AVERAGE(C15:F15),0)/2,"--")</f>
        <v>--</v>
      </c>
      <c r="O15" s="23"/>
      <c r="P15" s="55" t="str">
        <f>IF(ISNUMBER(G15),G15,"--")</f>
        <v>--</v>
      </c>
      <c r="Q15" s="10"/>
      <c r="R15" s="63" t="str">
        <f>IF(COUNT(N15,P15)=2,ROUND(2*AVERAGE(N15,P15),0)/2,"--")</f>
        <v>--</v>
      </c>
      <c r="T15" s="58" t="s">
        <v>22</v>
      </c>
      <c r="U15" s="16"/>
      <c r="V15" s="14" t="str">
        <f>IF(ISNUMBER(R15),IF(R15-4&lt;0,R15-4,0),"")</f>
        <v/>
      </c>
      <c r="W15" s="18">
        <f>IF(R15&lt;4,1,0)</f>
        <v>0</v>
      </c>
    </row>
    <row r="16" spans="1:24" ht="4.9000000000000004" customHeight="1" thickTop="1" thickBot="1" x14ac:dyDescent="0.3">
      <c r="A16" s="36"/>
      <c r="B16" s="7"/>
      <c r="C16" s="8"/>
      <c r="D16" s="9"/>
      <c r="E16" s="8"/>
      <c r="F16" s="10"/>
      <c r="G16" s="8"/>
      <c r="H16" s="8"/>
      <c r="I16" s="23"/>
      <c r="J16" s="16"/>
      <c r="K16" s="14"/>
      <c r="L16" s="18"/>
      <c r="M16" s="3"/>
      <c r="N16" s="23"/>
      <c r="O16" s="23"/>
      <c r="P16" s="23"/>
      <c r="Q16" s="10"/>
      <c r="R16" s="23"/>
      <c r="S16" s="3"/>
      <c r="T16" s="10"/>
      <c r="U16" s="16"/>
      <c r="V16" s="14"/>
      <c r="W16" s="18"/>
    </row>
    <row r="17" spans="1:23" ht="16.5" thickTop="1" thickBot="1" x14ac:dyDescent="0.3">
      <c r="A17" s="74" t="s">
        <v>21</v>
      </c>
      <c r="B17" s="43">
        <v>1</v>
      </c>
      <c r="C17" s="52"/>
      <c r="G17" s="22"/>
      <c r="H17" s="12"/>
      <c r="I17" s="22"/>
      <c r="J17" s="41"/>
      <c r="K17" s="40"/>
      <c r="L17" s="39"/>
      <c r="M17" s="3"/>
      <c r="N17" s="56" t="str">
        <f>IF(COUNT(C17:C19,E17:E19)&gt;0,ROUND(2*AVERAGE(C17:C19,E17:E19),0)/2,"--")</f>
        <v>--</v>
      </c>
      <c r="O17" s="12"/>
      <c r="P17" s="22"/>
      <c r="Q17" s="12"/>
      <c r="R17" s="23"/>
      <c r="S17" s="3"/>
      <c r="T17" s="10"/>
      <c r="U17" s="42"/>
      <c r="V17" s="40"/>
      <c r="W17" s="39"/>
    </row>
    <row r="18" spans="1:23" ht="4.9000000000000004" customHeight="1" thickTop="1" thickBot="1" x14ac:dyDescent="0.3">
      <c r="A18" s="74"/>
      <c r="B18" s="7"/>
      <c r="C18" s="8"/>
      <c r="D18" s="10"/>
      <c r="E18" s="8"/>
      <c r="G18" s="8"/>
      <c r="H18" s="8"/>
      <c r="I18" s="23"/>
      <c r="J18" s="42"/>
      <c r="K18" s="40"/>
      <c r="L18" s="39"/>
      <c r="M18" s="3"/>
      <c r="N18" s="23"/>
      <c r="O18" s="23"/>
      <c r="P18" s="23"/>
      <c r="Q18" s="10"/>
      <c r="R18" s="23"/>
      <c r="S18" s="3"/>
      <c r="T18" s="10"/>
      <c r="U18" s="42"/>
      <c r="V18" s="40"/>
      <c r="W18" s="39"/>
    </row>
    <row r="19" spans="1:23" ht="16.5" thickTop="1" thickBot="1" x14ac:dyDescent="0.3">
      <c r="A19" s="74"/>
      <c r="B19" s="43">
        <v>2</v>
      </c>
      <c r="C19" s="52"/>
      <c r="D19" s="43">
        <v>3</v>
      </c>
      <c r="E19" s="52"/>
      <c r="G19" s="22"/>
      <c r="H19" s="12"/>
      <c r="I19" s="22"/>
      <c r="J19" s="41"/>
      <c r="K19" s="40"/>
      <c r="L19" s="39"/>
      <c r="M19" s="3"/>
      <c r="N19" s="23"/>
      <c r="O19" s="12"/>
      <c r="P19" s="22"/>
      <c r="Q19" s="12"/>
      <c r="R19" s="23"/>
      <c r="S19" s="3"/>
      <c r="T19" s="58"/>
      <c r="U19" s="42"/>
      <c r="V19" s="40"/>
      <c r="W19" s="39"/>
    </row>
    <row r="20" spans="1:23" ht="4.9000000000000004" customHeight="1" thickTop="1" thickBot="1" x14ac:dyDescent="0.3">
      <c r="A20" s="36"/>
      <c r="B20" s="7"/>
      <c r="C20" s="8"/>
      <c r="D20" s="10"/>
      <c r="E20" s="8"/>
      <c r="G20" s="8"/>
      <c r="H20" s="8"/>
      <c r="I20" s="23"/>
      <c r="J20" s="42"/>
      <c r="K20" s="40"/>
      <c r="L20" s="39"/>
      <c r="M20" s="3"/>
      <c r="N20" s="23"/>
      <c r="O20" s="23"/>
      <c r="P20" s="23"/>
      <c r="Q20" s="10"/>
      <c r="R20" s="23"/>
      <c r="S20" s="3"/>
      <c r="T20" s="10"/>
      <c r="U20" s="42"/>
      <c r="V20" s="40"/>
      <c r="W20" s="39"/>
    </row>
    <row r="21" spans="1:23" ht="16.5" thickTop="1" thickBot="1" x14ac:dyDescent="0.3">
      <c r="A21" s="54" t="s">
        <v>9</v>
      </c>
      <c r="B21" s="7"/>
      <c r="C21" s="22"/>
      <c r="D21" s="12"/>
      <c r="E21" s="52"/>
      <c r="G21" s="3"/>
      <c r="H21" s="22"/>
      <c r="I21" s="22"/>
      <c r="J21" s="38">
        <v>0.125</v>
      </c>
      <c r="K21" s="40" t="str">
        <f>IF(ISNUMBER(#REF!),IF(#REF!-4&lt;0,#REF!-4,0),"")</f>
        <v/>
      </c>
      <c r="L21" s="39" t="e">
        <f>IF(#REF!&lt;4,1,0)</f>
        <v>#REF!</v>
      </c>
      <c r="M21" s="3"/>
      <c r="N21" s="22"/>
      <c r="O21" s="12"/>
      <c r="P21" s="56" t="str">
        <f>IF(ISNUMBER(E21),E21,"--")</f>
        <v>--</v>
      </c>
      <c r="Q21" s="12"/>
      <c r="R21" s="63" t="str">
        <f>IF(COUNT(P21,N17)=2,ROUND(2*AVERAGE(P21,N17),0)/2,"--")</f>
        <v>--</v>
      </c>
      <c r="S21" s="3"/>
      <c r="T21" s="58" t="s">
        <v>22</v>
      </c>
      <c r="U21" s="65"/>
      <c r="V21" s="67" t="str">
        <f t="shared" ref="V21" si="0">IF(ISNUMBER(R21),IF(R21-4&lt;0,R21-4,0),"")</f>
        <v/>
      </c>
      <c r="W21" s="66">
        <f>IF(R21&lt;4,1,0)</f>
        <v>0</v>
      </c>
    </row>
    <row r="22" spans="1:23" ht="5.0999999999999996" customHeight="1" thickTop="1" thickBot="1" x14ac:dyDescent="0.3">
      <c r="A22" s="36"/>
      <c r="B22" s="7"/>
      <c r="C22" s="8"/>
      <c r="D22" s="9"/>
      <c r="E22" s="8"/>
      <c r="F22" s="10"/>
      <c r="G22" s="8"/>
      <c r="H22" s="8"/>
      <c r="I22" s="23"/>
      <c r="J22" s="11"/>
      <c r="K22" s="11"/>
      <c r="L22" s="11"/>
      <c r="M22" s="3"/>
      <c r="N22" s="23"/>
      <c r="O22" s="23"/>
      <c r="P22" s="23"/>
      <c r="Q22" s="10"/>
      <c r="R22" s="23"/>
      <c r="S22" s="3"/>
      <c r="T22" s="10"/>
      <c r="U22" s="65"/>
      <c r="V22" s="67"/>
      <c r="W22" s="66"/>
    </row>
    <row r="23" spans="1:23" s="3" customFormat="1" ht="16.5" thickTop="1" thickBot="1" x14ac:dyDescent="0.3">
      <c r="A23" s="53" t="s">
        <v>18</v>
      </c>
      <c r="B23" s="7"/>
      <c r="C23" s="51"/>
      <c r="D23" s="7"/>
      <c r="E23" s="51"/>
      <c r="F23" s="10"/>
      <c r="G23" s="23"/>
      <c r="H23" s="23"/>
      <c r="I23" s="23"/>
      <c r="J23" s="11"/>
      <c r="K23" s="11"/>
      <c r="L23" s="11"/>
      <c r="N23" s="55" t="str">
        <f>IF(COUNT(C23:F23)&gt;0,ROUND(2*AVERAGE(C23:F23),0)/2,"--")</f>
        <v>--</v>
      </c>
      <c r="O23" s="23"/>
      <c r="P23" s="22"/>
      <c r="Q23" s="10"/>
      <c r="R23" s="63" t="str">
        <f>IF(ISBLANK(N23),"--",N23)</f>
        <v>--</v>
      </c>
      <c r="T23" s="58" t="s">
        <v>22</v>
      </c>
      <c r="U23" s="34"/>
      <c r="V23" s="14" t="str">
        <f>IF(ISNUMBER(R23),IF(R23-4&lt;0,R23-4,0),"")</f>
        <v/>
      </c>
      <c r="W23" s="18">
        <f>IF(R23&lt;4,1,0)</f>
        <v>0</v>
      </c>
    </row>
    <row r="24" spans="1:23" ht="5.0999999999999996" customHeight="1" thickTop="1" thickBot="1" x14ac:dyDescent="0.3">
      <c r="A24" s="36"/>
      <c r="B24" s="7"/>
      <c r="C24" s="8"/>
      <c r="D24" s="9"/>
      <c r="E24" s="8"/>
      <c r="F24" s="10"/>
      <c r="G24" s="8"/>
      <c r="H24" s="8"/>
      <c r="I24" s="23"/>
      <c r="J24" s="11"/>
      <c r="K24" s="11"/>
      <c r="L24" s="11"/>
      <c r="M24" s="3"/>
      <c r="N24" s="23"/>
      <c r="O24" s="23"/>
      <c r="P24" s="23"/>
      <c r="Q24" s="10"/>
      <c r="R24" s="23"/>
      <c r="S24" s="3"/>
      <c r="T24" s="10"/>
      <c r="U24" s="34"/>
      <c r="V24" s="11"/>
      <c r="W24" s="11"/>
    </row>
    <row r="25" spans="1:23" s="3" customFormat="1" ht="16.5" thickTop="1" thickBot="1" x14ac:dyDescent="0.3">
      <c r="A25" s="53" t="s">
        <v>3</v>
      </c>
      <c r="B25" s="7"/>
      <c r="C25" s="51"/>
      <c r="D25" s="7"/>
      <c r="E25" s="51"/>
      <c r="F25" s="10"/>
      <c r="G25" s="69"/>
      <c r="H25" s="70"/>
      <c r="I25" s="71"/>
      <c r="J25" s="11"/>
      <c r="K25" s="11"/>
      <c r="L25" s="11"/>
      <c r="N25" s="55" t="str">
        <f>IF(COUNT(C25:F25)&gt;0,ROUND(2*AVERAGE(C25:F25),0)/2,"--")</f>
        <v>--</v>
      </c>
      <c r="O25" s="23"/>
      <c r="P25" s="55" t="str">
        <f>IF(ISNUMBER(G25),G25,"--")</f>
        <v>--</v>
      </c>
      <c r="Q25" s="10"/>
      <c r="R25" s="63" t="str">
        <f>IF(COUNT(N25:P25)=2,ROUND(2*AVERAGE(N25:P25),0)/2,"--")</f>
        <v>--</v>
      </c>
      <c r="T25" s="58" t="s">
        <v>22</v>
      </c>
      <c r="U25" s="34"/>
      <c r="V25" s="14" t="str">
        <f>IF(ISNUMBER(R25),IF(R25-4&lt;0,R25-4,0),"")</f>
        <v/>
      </c>
      <c r="W25" s="18">
        <f>IF(R25&lt;4,1,0)</f>
        <v>0</v>
      </c>
    </row>
    <row r="26" spans="1:23" ht="4.9000000000000004" customHeight="1" thickTop="1" thickBot="1" x14ac:dyDescent="0.3">
      <c r="A26" s="36"/>
      <c r="B26" s="7"/>
      <c r="C26" s="8"/>
      <c r="D26" s="9"/>
      <c r="E26" s="8"/>
      <c r="F26" s="10"/>
      <c r="G26" s="8"/>
      <c r="H26" s="8"/>
      <c r="I26" s="23"/>
      <c r="J26" s="11"/>
      <c r="K26" s="11"/>
      <c r="L26" s="11"/>
      <c r="M26" s="3"/>
      <c r="N26" s="23"/>
      <c r="O26" s="23"/>
      <c r="P26" s="23"/>
      <c r="Q26" s="10"/>
      <c r="R26" s="23"/>
      <c r="S26" s="3"/>
      <c r="T26" s="10"/>
      <c r="U26" s="34"/>
      <c r="V26" s="11"/>
      <c r="W26" s="11"/>
    </row>
    <row r="27" spans="1:23" s="3" customFormat="1" ht="16.5" thickTop="1" thickBot="1" x14ac:dyDescent="0.3">
      <c r="A27" s="53" t="s">
        <v>32</v>
      </c>
      <c r="B27" s="7"/>
      <c r="C27" s="51"/>
      <c r="D27" s="7"/>
      <c r="E27" s="51"/>
      <c r="F27" s="10"/>
      <c r="G27" s="23"/>
      <c r="H27" s="23"/>
      <c r="I27" s="23"/>
      <c r="J27" s="11"/>
      <c r="K27" s="11"/>
      <c r="L27" s="11"/>
      <c r="N27" s="55" t="str">
        <f>IF(COUNT(C27:F27)&gt;0,ROUND(2*AVERAGE(C27:F27),0)/2,"--")</f>
        <v>--</v>
      </c>
      <c r="O27" s="23"/>
      <c r="P27" s="23"/>
      <c r="Q27" s="10"/>
      <c r="R27" s="63" t="str">
        <f>IF(ISBLANK(N27),"--",N27)</f>
        <v>--</v>
      </c>
      <c r="T27" s="58" t="s">
        <v>22</v>
      </c>
      <c r="U27" s="65"/>
      <c r="V27" s="67" t="str">
        <f t="shared" ref="V27" si="1">IF(ISNUMBER(R27),IF(R27-4&lt;0,R27-4,0),"")</f>
        <v/>
      </c>
      <c r="W27" s="66">
        <f>IF(R27&lt;4,1,0)</f>
        <v>0</v>
      </c>
    </row>
    <row r="28" spans="1:23" ht="4.9000000000000004" customHeight="1" thickTop="1" x14ac:dyDescent="0.25">
      <c r="A28" s="36"/>
      <c r="B28" s="7"/>
      <c r="C28" s="8"/>
      <c r="D28" s="9"/>
      <c r="E28" s="8"/>
      <c r="F28" s="10"/>
      <c r="G28" s="23"/>
      <c r="H28" s="23"/>
      <c r="I28" s="23"/>
      <c r="J28" s="11"/>
      <c r="K28" s="11"/>
      <c r="L28" s="11"/>
      <c r="M28" s="3"/>
      <c r="N28" s="23"/>
      <c r="O28" s="23"/>
      <c r="P28" s="23"/>
      <c r="Q28" s="10"/>
      <c r="R28" s="23"/>
      <c r="S28" s="3"/>
      <c r="T28" s="10"/>
      <c r="U28" s="65"/>
      <c r="V28" s="67"/>
      <c r="W28" s="66"/>
    </row>
    <row r="29" spans="1:23" s="24" customFormat="1" ht="15" customHeight="1" x14ac:dyDescent="0.25">
      <c r="A29" s="29"/>
      <c r="B29" s="29"/>
      <c r="C29" s="28"/>
      <c r="E29" s="28"/>
      <c r="F29" s="62"/>
      <c r="G29" s="72" t="s">
        <v>25</v>
      </c>
      <c r="H29" s="72"/>
      <c r="I29" s="72"/>
      <c r="J29" s="5"/>
      <c r="K29" s="5"/>
      <c r="L29" s="5"/>
      <c r="M29" s="29"/>
      <c r="N29" s="30"/>
      <c r="O29" s="30"/>
      <c r="P29" s="61" t="s">
        <v>30</v>
      </c>
      <c r="Q29" s="62"/>
      <c r="R29" s="30"/>
      <c r="S29" s="29"/>
      <c r="T29" s="62"/>
      <c r="U29" s="5"/>
      <c r="V29" s="5"/>
      <c r="W29" s="5"/>
    </row>
    <row r="30" spans="1:23" ht="5.0999999999999996" customHeight="1" thickBot="1" x14ac:dyDescent="0.3">
      <c r="A30" s="29"/>
      <c r="B30" s="7"/>
      <c r="C30" s="8"/>
      <c r="D30" s="9"/>
      <c r="E30" s="8"/>
      <c r="F30" s="10"/>
      <c r="G30" s="44"/>
      <c r="H30" s="44"/>
      <c r="I30" s="44"/>
      <c r="J30" s="11"/>
      <c r="K30" s="11"/>
      <c r="L30" s="11"/>
      <c r="M30" s="3"/>
      <c r="N30" s="23"/>
      <c r="O30" s="23"/>
      <c r="P30" s="23"/>
      <c r="Q30" s="10"/>
      <c r="R30" s="23"/>
      <c r="S30" s="3"/>
      <c r="T30" s="10"/>
      <c r="U30" s="5"/>
      <c r="V30" s="11"/>
      <c r="W30" s="11"/>
    </row>
    <row r="31" spans="1:23" s="3" customFormat="1" ht="14.25" customHeight="1" thickTop="1" thickBot="1" x14ac:dyDescent="0.3">
      <c r="A31" s="29"/>
      <c r="B31" s="7"/>
      <c r="C31" s="23"/>
      <c r="D31" s="7"/>
      <c r="E31" s="23"/>
      <c r="F31" s="10"/>
      <c r="G31" s="72" t="s">
        <v>26</v>
      </c>
      <c r="H31" s="72"/>
      <c r="I31" s="72"/>
      <c r="J31" s="11"/>
      <c r="K31" s="11" t="e">
        <f>#REF!&gt;=4</f>
        <v>#REF!</v>
      </c>
      <c r="L31" s="19"/>
      <c r="N31" s="29"/>
      <c r="O31" s="29"/>
      <c r="P31" s="61" t="s">
        <v>15</v>
      </c>
      <c r="Q31" s="10"/>
      <c r="R31" s="63" t="str">
        <f>IF(COUNT(R7:R28)=9,ROUND(AVERAGE(R7:R28),1),"--")</f>
        <v>--</v>
      </c>
      <c r="T31" s="10"/>
      <c r="U31" s="5"/>
      <c r="V31" s="11" t="b">
        <f>R31&gt;=4</f>
        <v>1</v>
      </c>
      <c r="W31" s="19"/>
    </row>
    <row r="32" spans="1:23" ht="4.9000000000000004" customHeight="1" thickTop="1" thickBot="1" x14ac:dyDescent="0.3">
      <c r="A32" s="29"/>
      <c r="B32" s="7"/>
      <c r="C32" s="8"/>
      <c r="D32" s="9"/>
      <c r="E32" s="8"/>
      <c r="F32" s="10"/>
      <c r="G32" s="61"/>
      <c r="H32" s="61"/>
      <c r="I32" s="61"/>
      <c r="J32" s="11"/>
      <c r="K32" s="11"/>
      <c r="L32" s="11"/>
      <c r="M32" s="59"/>
      <c r="N32" s="59"/>
      <c r="O32" s="59"/>
      <c r="P32" s="44"/>
      <c r="Q32" s="10"/>
      <c r="R32" s="4"/>
      <c r="S32" s="3"/>
      <c r="T32" s="10"/>
      <c r="U32" s="5"/>
      <c r="V32" s="11"/>
      <c r="W32" s="11"/>
    </row>
    <row r="33" spans="1:24" s="3" customFormat="1" ht="14.25" customHeight="1" thickTop="1" thickBot="1" x14ac:dyDescent="0.3">
      <c r="A33" s="29"/>
      <c r="B33" s="7"/>
      <c r="C33" s="23"/>
      <c r="D33" s="7"/>
      <c r="E33" s="23"/>
      <c r="F33" s="10"/>
      <c r="G33" s="72" t="s">
        <v>27</v>
      </c>
      <c r="H33" s="72"/>
      <c r="I33" s="72"/>
      <c r="J33" s="11">
        <f>ABS(SUM(K7:K21))</f>
        <v>0</v>
      </c>
      <c r="K33" s="11" t="b">
        <f>J33&lt;=2</f>
        <v>1</v>
      </c>
      <c r="L33" s="19"/>
      <c r="N33" s="29"/>
      <c r="O33" s="29"/>
      <c r="P33" s="61" t="s">
        <v>16</v>
      </c>
      <c r="Q33" s="10"/>
      <c r="R33" s="63" t="str">
        <f>IF(ISNUMBER(R31),U33,"--")</f>
        <v>--</v>
      </c>
      <c r="T33" s="10"/>
      <c r="U33" s="5">
        <f>ABS(SUM(V7:V28))</f>
        <v>0</v>
      </c>
      <c r="V33" s="11" t="b">
        <f>U33&lt;=2</f>
        <v>1</v>
      </c>
      <c r="W33" s="19"/>
    </row>
    <row r="34" spans="1:24" ht="4.9000000000000004" customHeight="1" thickTop="1" thickBot="1" x14ac:dyDescent="0.3">
      <c r="A34" s="29"/>
      <c r="B34" s="7"/>
      <c r="C34" s="23"/>
      <c r="D34" s="7"/>
      <c r="E34" s="23"/>
      <c r="F34" s="10"/>
      <c r="G34" s="61"/>
      <c r="H34" s="61"/>
      <c r="I34" s="61"/>
      <c r="J34" s="11"/>
      <c r="K34" s="11"/>
      <c r="L34" s="11"/>
      <c r="M34" s="59"/>
      <c r="N34" s="59"/>
      <c r="O34" s="59"/>
      <c r="P34" s="44"/>
      <c r="Q34" s="10"/>
      <c r="R34" s="4"/>
      <c r="S34" s="3"/>
      <c r="T34" s="10"/>
      <c r="U34" s="5"/>
      <c r="V34" s="11"/>
      <c r="W34" s="11"/>
    </row>
    <row r="35" spans="1:24" s="3" customFormat="1" ht="14.25" customHeight="1" thickTop="1" thickBot="1" x14ac:dyDescent="0.3">
      <c r="A35" s="64" t="s">
        <v>34</v>
      </c>
      <c r="B35" s="7"/>
      <c r="D35" s="7"/>
      <c r="E35" s="23"/>
      <c r="F35" s="10"/>
      <c r="G35" s="72" t="s">
        <v>28</v>
      </c>
      <c r="H35" s="72"/>
      <c r="I35" s="72"/>
      <c r="J35" s="46" t="e">
        <f>SUM(L7:L21)</f>
        <v>#REF!</v>
      </c>
      <c r="K35" s="11" t="e">
        <f>J35&lt;=2</f>
        <v>#REF!</v>
      </c>
      <c r="L35" s="19"/>
      <c r="N35" s="29"/>
      <c r="O35" s="29"/>
      <c r="P35" s="61" t="s">
        <v>33</v>
      </c>
      <c r="Q35" s="10"/>
      <c r="R35" s="63" t="str">
        <f>IF(ISNUMBER(R33),U35,"--")</f>
        <v>--</v>
      </c>
      <c r="T35" s="10"/>
      <c r="U35" s="35">
        <f>SUM(W7:W28)</f>
        <v>0</v>
      </c>
      <c r="V35" s="11" t="b">
        <f>U35&lt;=2</f>
        <v>1</v>
      </c>
      <c r="W35" s="19"/>
    </row>
    <row r="36" spans="1:24" s="3" customFormat="1" ht="5.0999999999999996" customHeight="1" thickTop="1" x14ac:dyDescent="0.25">
      <c r="A36" s="29"/>
      <c r="B36" s="7"/>
      <c r="C36" s="23"/>
      <c r="D36" s="7"/>
      <c r="E36" s="23"/>
      <c r="F36" s="10"/>
      <c r="G36" s="23"/>
      <c r="H36" s="23"/>
      <c r="I36" s="23"/>
      <c r="J36" s="11"/>
      <c r="K36" s="19"/>
      <c r="L36" s="19"/>
      <c r="N36" s="23"/>
      <c r="O36" s="23"/>
      <c r="P36" s="23"/>
      <c r="Q36" s="10"/>
      <c r="R36" s="23"/>
      <c r="T36" s="10"/>
      <c r="U36" s="5"/>
      <c r="V36" s="19"/>
      <c r="W36" s="19"/>
      <c r="X36" s="4"/>
    </row>
    <row r="37" spans="1:24" s="3" customFormat="1" ht="14.25" customHeight="1" x14ac:dyDescent="0.2">
      <c r="A37" s="45" t="s">
        <v>31</v>
      </c>
      <c r="B37" s="7"/>
      <c r="C37" s="23"/>
      <c r="D37" s="7"/>
      <c r="E37" s="23"/>
      <c r="F37" s="10"/>
      <c r="H37" s="13"/>
      <c r="I37" s="13"/>
      <c r="J37" s="20"/>
      <c r="K37" s="20"/>
      <c r="L37" s="21"/>
      <c r="N37" s="68" t="str">
        <f>IF(ISNUMBER(R31),IF(AND(V31,V33,V35),"BM bestanden","BM nicht bestanden"),"unvollständige Angaben")</f>
        <v>unvollständige Angaben</v>
      </c>
      <c r="O37" s="68"/>
      <c r="P37" s="68"/>
      <c r="Q37" s="68"/>
      <c r="R37" s="68"/>
      <c r="T37" s="60"/>
      <c r="U37" s="33"/>
      <c r="V37" s="20"/>
      <c r="W37" s="21"/>
      <c r="X37" s="4"/>
    </row>
    <row r="38" spans="1:24" ht="5.0999999999999996" customHeight="1" x14ac:dyDescent="0.25">
      <c r="J38" s="20"/>
      <c r="K38" s="20"/>
      <c r="L38" s="21"/>
      <c r="M38" s="3"/>
      <c r="N38" s="3"/>
      <c r="O38" s="3"/>
      <c r="R38" s="3"/>
      <c r="S38" s="3"/>
      <c r="T38" s="60"/>
      <c r="U38" s="33"/>
      <c r="V38" s="20"/>
      <c r="W38" s="21"/>
    </row>
    <row r="40" spans="1:24" hidden="1" x14ac:dyDescent="0.25"/>
    <row r="41" spans="1:24" hidden="1" x14ac:dyDescent="0.25">
      <c r="A41" s="37">
        <v>1</v>
      </c>
    </row>
    <row r="42" spans="1:24" hidden="1" x14ac:dyDescent="0.25">
      <c r="A42" s="37">
        <v>1.5</v>
      </c>
    </row>
    <row r="43" spans="1:24" hidden="1" x14ac:dyDescent="0.25">
      <c r="A43" s="37">
        <v>2</v>
      </c>
    </row>
    <row r="44" spans="1:24" hidden="1" x14ac:dyDescent="0.25">
      <c r="A44" s="37">
        <v>2.5</v>
      </c>
    </row>
    <row r="45" spans="1:24" hidden="1" x14ac:dyDescent="0.25">
      <c r="A45" s="37">
        <v>3</v>
      </c>
    </row>
    <row r="46" spans="1:24" hidden="1" x14ac:dyDescent="0.25">
      <c r="A46" s="37">
        <v>3.5</v>
      </c>
    </row>
    <row r="47" spans="1:24" hidden="1" x14ac:dyDescent="0.25">
      <c r="A47" s="37">
        <v>4</v>
      </c>
    </row>
    <row r="48" spans="1:24" hidden="1" x14ac:dyDescent="0.25">
      <c r="A48" s="37">
        <v>4.5</v>
      </c>
    </row>
    <row r="49" spans="1:1" hidden="1" x14ac:dyDescent="0.25">
      <c r="A49" s="37">
        <v>5</v>
      </c>
    </row>
    <row r="50" spans="1:1" hidden="1" x14ac:dyDescent="0.25">
      <c r="A50" s="37">
        <v>5.5</v>
      </c>
    </row>
    <row r="51" spans="1:1" hidden="1" x14ac:dyDescent="0.25">
      <c r="A51" s="37">
        <v>6</v>
      </c>
    </row>
    <row r="52" spans="1:1" hidden="1" x14ac:dyDescent="0.25"/>
    <row r="53" spans="1:1" hidden="1" x14ac:dyDescent="0.25"/>
  </sheetData>
  <sheetProtection sheet="1" insertHyperlinks="0"/>
  <mergeCells count="23">
    <mergeCell ref="N1:T1"/>
    <mergeCell ref="U21:U22"/>
    <mergeCell ref="V21:V22"/>
    <mergeCell ref="W21:W22"/>
    <mergeCell ref="A17:A19"/>
    <mergeCell ref="U4:W4"/>
    <mergeCell ref="L13:L15"/>
    <mergeCell ref="N4:P4"/>
    <mergeCell ref="K13:K15"/>
    <mergeCell ref="J13:J15"/>
    <mergeCell ref="G13:I13"/>
    <mergeCell ref="G15:I15"/>
    <mergeCell ref="J4:L4"/>
    <mergeCell ref="G4:I4"/>
    <mergeCell ref="U27:U28"/>
    <mergeCell ref="W27:W28"/>
    <mergeCell ref="V27:V28"/>
    <mergeCell ref="N37:R37"/>
    <mergeCell ref="G25:I25"/>
    <mergeCell ref="G29:I29"/>
    <mergeCell ref="G31:I31"/>
    <mergeCell ref="G33:I33"/>
    <mergeCell ref="G35:I35"/>
  </mergeCells>
  <conditionalFormatting sqref="K21 K7:L16 V7:W16">
    <cfRule type="cellIs" dxfId="15" priority="30" operator="lessThan">
      <formula>0</formula>
    </cfRule>
  </conditionalFormatting>
  <conditionalFormatting sqref="W23">
    <cfRule type="cellIs" dxfId="14" priority="19" operator="lessThan">
      <formula>0</formula>
    </cfRule>
  </conditionalFormatting>
  <conditionalFormatting sqref="W25">
    <cfRule type="cellIs" dxfId="13" priority="18" operator="lessThan">
      <formula>0</formula>
    </cfRule>
  </conditionalFormatting>
  <conditionalFormatting sqref="V23">
    <cfRule type="cellIs" dxfId="12" priority="17" operator="lessThan">
      <formula>0</formula>
    </cfRule>
  </conditionalFormatting>
  <conditionalFormatting sqref="V25">
    <cfRule type="cellIs" dxfId="11" priority="16" operator="lessThan">
      <formula>0</formula>
    </cfRule>
  </conditionalFormatting>
  <conditionalFormatting sqref="V27">
    <cfRule type="cellIs" dxfId="10" priority="15" operator="lessThan">
      <formula>0</formula>
    </cfRule>
  </conditionalFormatting>
  <conditionalFormatting sqref="N37:R37">
    <cfRule type="containsText" dxfId="9" priority="13" operator="containsText" text="nicht bestanden">
      <formula>NOT(ISERROR(SEARCH("nicht bestanden",N37)))</formula>
    </cfRule>
    <cfRule type="containsText" dxfId="8" priority="14" operator="containsText" text="bestanden">
      <formula>NOT(ISERROR(SEARCH("bestanden",N37)))</formula>
    </cfRule>
  </conditionalFormatting>
  <conditionalFormatting sqref="R31 R33 R35">
    <cfRule type="expression" dxfId="7" priority="39">
      <formula>AND(ISNUMBER($R31),NOT($V31))</formula>
    </cfRule>
    <cfRule type="expression" dxfId="6" priority="40">
      <formula>AND(ISNUMBER($R31),$V31)</formula>
    </cfRule>
  </conditionalFormatting>
  <conditionalFormatting sqref="K17:K20">
    <cfRule type="cellIs" dxfId="5" priority="12" operator="lessThan">
      <formula>0</formula>
    </cfRule>
  </conditionalFormatting>
  <conditionalFormatting sqref="L17:L20">
    <cfRule type="cellIs" dxfId="4" priority="11" operator="lessThan">
      <formula>0</formula>
    </cfRule>
  </conditionalFormatting>
  <conditionalFormatting sqref="V17:V20">
    <cfRule type="cellIs" dxfId="3" priority="10" operator="lessThan">
      <formula>0</formula>
    </cfRule>
  </conditionalFormatting>
  <conditionalFormatting sqref="W17:W20">
    <cfRule type="cellIs" dxfId="2" priority="9" operator="lessThan">
      <formula>0</formula>
    </cfRule>
  </conditionalFormatting>
  <conditionalFormatting sqref="L21">
    <cfRule type="cellIs" dxfId="1" priority="4" operator="lessThan">
      <formula>0</formula>
    </cfRule>
  </conditionalFormatting>
  <conditionalFormatting sqref="V21">
    <cfRule type="cellIs" dxfId="0" priority="1" operator="lessThan">
      <formula>0</formula>
    </cfRule>
  </conditionalFormatting>
  <dataValidations count="2">
    <dataValidation type="list" allowBlank="1" showInputMessage="1" showErrorMessage="1" errorTitle="Ungültige Note" error="Es können nur ganze oder halbe Noten von 1.0 bis 6.0 eingegeben werden." sqref="C9 E9 G9 E27 C11 E11 G11 I11 G13:I13 G15:I15 C13 E13 C15 E15 C23 G23:I23 E25 G25:I25 C7 E7 G7 I7 E23 C25 C17 C27 C19 E19 E21">
      <formula1>Notenwerte</formula1>
    </dataValidation>
    <dataValidation allowBlank="1" showInputMessage="1" showErrorMessage="1" errorTitle="Ungültige Note" error="Es können nur ganze oder halbe Noten von 1.0 bis 6.0 eingegeben werden." sqref="H21:I21 I9"/>
  </dataValidations>
  <hyperlinks>
    <hyperlink ref="A35" r:id="rId1" display="hier"/>
  </hyperlinks>
  <printOptions horizontalCentered="1"/>
  <pageMargins left="0.39370078740157483" right="0.39370078740157483" top="0.39370078740157483" bottom="0.78740157480314965" header="0.35433070866141736" footer="0.31496062992125984"/>
  <pageSetup paperSize="9" orientation="landscape" r:id="rId2"/>
  <headerFooter>
    <oddFooter>&amp;C&amp;"Arial,Standard"&amp;9&amp;Z&amp;F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C64478D8A28648BC54151B35668474" ma:contentTypeVersion="1" ma:contentTypeDescription="Ein neues Dokument erstellen." ma:contentTypeScope="" ma:versionID="2adc41d74146ccfa14acd35ab1bdbae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7ba01e3b07c0be90fd8dbcb963409d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Geplantes Startdatum" ma:internalName="PublishingStartDate">
      <xsd:simpleType>
        <xsd:restriction base="dms:Unknown"/>
      </xsd:simpleType>
    </xsd:element>
    <xsd:element name="PublishingExpirationDate" ma:index="9" nillable="true" ma:displayName="Geplantes Enddatum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8406FB-0960-49CB-9CD3-A6F37D3DB3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8BE91-4AF5-4FE7-9534-797319D83842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2CA88BC-9EB1-40A7-AAA1-D8749743B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M-Profil</vt:lpstr>
      <vt:lpstr>'M-Profil'!Druckbereich</vt:lpstr>
      <vt:lpstr>Notenwerte</vt:lpstr>
    </vt:vector>
  </TitlesOfParts>
  <Company>EHB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Lachenmeier Patrick</dc:creator>
  <cp:lastModifiedBy>B163MAL</cp:lastModifiedBy>
  <cp:lastPrinted>2017-04-03T13:49:47Z</cp:lastPrinted>
  <dcterms:created xsi:type="dcterms:W3CDTF">2011-09-11T12:10:47Z</dcterms:created>
  <dcterms:modified xsi:type="dcterms:W3CDTF">2017-04-04T07:01:04Z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0x01010026C64478D8A28648BC54151B35668474</vt:lpwstr>
  </property>
</Properties>
</file>